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6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Sheet1!$B$1:$K$76</definedName>
    <definedName name="X">OFFSET(Sheet1!$D$15,0,0,COUNT(Sheet1!$D:$D),1)</definedName>
    <definedName name="Y">OFFSET(Sheet1!#REF!,0,0,COUNT(Sheet1!#REF!),1)</definedName>
  </definedNames>
  <calcPr calcId="144525" iterate="1" iterateCount="1000"/>
</workbook>
</file>

<file path=xl/calcChain.xml><?xml version="1.0" encoding="utf-8"?>
<calcChain xmlns="http://schemas.openxmlformats.org/spreadsheetml/2006/main">
  <c r="M21" i="1" l="1"/>
  <c r="O32" i="1" l="1"/>
  <c r="O31" i="1"/>
  <c r="O30" i="1"/>
  <c r="O29" i="1"/>
  <c r="O28" i="1"/>
  <c r="O27" i="1"/>
  <c r="O26" i="1"/>
  <c r="O25" i="1"/>
  <c r="N25" i="1" l="1"/>
  <c r="N26" i="1"/>
  <c r="N27" i="1"/>
  <c r="N28" i="1"/>
  <c r="N29" i="1"/>
  <c r="N30" i="1"/>
  <c r="N31" i="1"/>
  <c r="N32" i="1"/>
  <c r="M14" i="1" l="1"/>
  <c r="M32" i="1" l="1"/>
  <c r="M31" i="1"/>
  <c r="M30" i="1"/>
  <c r="M29" i="1"/>
  <c r="M28" i="1"/>
  <c r="M27" i="1"/>
  <c r="M26" i="1"/>
  <c r="M25" i="1"/>
  <c r="M24" i="1"/>
  <c r="M23" i="1"/>
  <c r="M22" i="1"/>
  <c r="M20" i="1"/>
  <c r="M19" i="1"/>
  <c r="M18" i="1"/>
  <c r="M17" i="1"/>
  <c r="M16" i="1"/>
  <c r="M15" i="1"/>
  <c r="H24" i="1"/>
  <c r="I24" i="1" l="1"/>
  <c r="P8" i="1" l="1"/>
  <c r="P10" i="1"/>
  <c r="P11" i="1"/>
  <c r="P12" i="1"/>
  <c r="P13" i="1"/>
  <c r="N14" i="1"/>
  <c r="O14" i="1"/>
  <c r="I15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</calcChain>
</file>

<file path=xl/sharedStrings.xml><?xml version="1.0" encoding="utf-8"?>
<sst xmlns="http://schemas.openxmlformats.org/spreadsheetml/2006/main" count="35" uniqueCount="33">
  <si>
    <t>www.markets-international.com                                             Copyright:  Markets International Ltd</t>
  </si>
  <si>
    <t>Notes:</t>
  </si>
  <si>
    <t xml:space="preserve">      </t>
  </si>
  <si>
    <t>e.g. enter "6.375%" as "6.375"</t>
  </si>
  <si>
    <t>Interest rate for discounting</t>
  </si>
  <si>
    <t>Input data:</t>
  </si>
  <si>
    <t>NPV</t>
  </si>
  <si>
    <t>IRR</t>
  </si>
  <si>
    <t>What is the IRR of the cashflows?</t>
  </si>
  <si>
    <t xml:space="preserve">                                        Input data:</t>
  </si>
  <si>
    <t>What is the NPV of the cashflows</t>
  </si>
  <si>
    <t xml:space="preserve">           using a given interest rate for discounting?</t>
  </si>
  <si>
    <t>Interest rates are assumed to be effective rates (i.e. compounded annually, 365-day year)</t>
  </si>
  <si>
    <r>
      <t xml:space="preserve">Delete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existing dates and cashflows before entry (highlight columns D and E and hit the delete button)</t>
    </r>
  </si>
  <si>
    <t>Type or paste the new dates and cashflows in columns immediately beneath 'Date' and 'Cashflow', with no blanks.</t>
  </si>
  <si>
    <r>
      <t>(</t>
    </r>
    <r>
      <rPr>
        <u/>
        <sz val="11"/>
        <color theme="1"/>
        <rFont val="Calibri"/>
        <family val="2"/>
        <scheme val="minor"/>
      </rPr>
      <t>Start</t>
    </r>
    <r>
      <rPr>
        <sz val="11"/>
        <color theme="1"/>
        <rFont val="Calibri"/>
        <family val="2"/>
        <scheme val="minor"/>
      </rPr>
      <t xml:space="preserve"> date now:)</t>
    </r>
  </si>
  <si>
    <t>Result:</t>
  </si>
  <si>
    <t>Cash outflows must be negative and cash inflows positive.</t>
  </si>
  <si>
    <t xml:space="preserve">                                              e.g. enter "23-2-12"</t>
  </si>
  <si>
    <r>
      <t xml:space="preserve">(Do </t>
    </r>
    <r>
      <rPr>
        <b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delete this part of the spreadsheet!)</t>
    </r>
  </si>
  <si>
    <t>Next try for IRR</t>
  </si>
  <si>
    <t>Next try for IRR removing possible error</t>
  </si>
  <si>
    <t>For NPV calculation:</t>
  </si>
  <si>
    <t>NPV using IRR result</t>
  </si>
  <si>
    <t>NPV using IRR result +.000001%</t>
  </si>
  <si>
    <t xml:space="preserve">For IRR calculation:                                                  </t>
  </si>
  <si>
    <t>IRR result + .0001%</t>
  </si>
  <si>
    <t>Markets International Ltd gives no warranty of any kind as to the accuracy, usefulness or safety of this spreadsheet.</t>
  </si>
  <si>
    <t>All copyright belongs to Markets International Ltd. and usage is strictly limited to your personal use only</t>
  </si>
  <si>
    <t>You may not distribute or publish any part of the spreadsheet in any way.</t>
  </si>
  <si>
    <t>Anyone using this spreadsheet agrees to these terms and conditions by so doing.</t>
  </si>
  <si>
    <t>The spreadsheet requires iterative calculation for circular references to be enabled in Excel.</t>
  </si>
  <si>
    <t xml:space="preserve">                                              Date (DD/MM/YY)                           Cashflow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</si>
</sst>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[$-F800]dddd\,\ mmmm\ dd\,\ yyyy"/>
    <numFmt numFmtId="165" formatCode="0.000%"/>
    <numFmt numFmtId="166" formatCode="#,##0.000"/>
    <numFmt numFmtId="167" formatCode="0.0000%"/>
  </numFmts>
  <fonts count="1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4" fillId="4" borderId="0"/>
    <xf numFmtId="0" fontId="7" fillId="3" borderId="0"/>
    <xf numFmtId="0" fontId="5" fillId="3" borderId="0"/>
    <xf numFmtId="0" fontId="10" fillId="3" borderId="0"/>
    <xf numFmtId="0" fontId="11" fillId="3" borderId="10" applyBorder="0"/>
    <xf numFmtId="0" fontId="9" fillId="4" borderId="0">
      <protection locked="0"/>
    </xf>
    <xf numFmtId="0" fontId="3" fillId="3" borderId="0"/>
    <xf numFmtId="0" fontId="8" fillId="3" borderId="0"/>
    <xf numFmtId="44" fontId="5" fillId="0" borderId="0" applyFont="0" applyFill="0" applyBorder="0" applyAlignment="0" applyProtection="0"/>
    <xf numFmtId="0" fontId="6" fillId="4" borderId="0"/>
  </cellStyleXfs>
  <cellXfs count="110">
    <xf numFmtId="0" fontId="0" fillId="0" borderId="0" xfId="0"/>
    <xf numFmtId="0" fontId="12" fillId="5" borderId="2" xfId="0" applyFont="1" applyFill="1" applyBorder="1" applyProtection="1"/>
    <xf numFmtId="0" fontId="0" fillId="5" borderId="5" xfId="0" applyFont="1" applyFill="1" applyBorder="1" applyProtection="1"/>
    <xf numFmtId="0" fontId="0" fillId="5" borderId="7" xfId="0" applyFont="1" applyFill="1" applyBorder="1" applyProtection="1"/>
    <xf numFmtId="0" fontId="0" fillId="0" borderId="0" xfId="0" applyProtection="1"/>
    <xf numFmtId="0" fontId="0" fillId="5" borderId="3" xfId="0" applyFill="1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4" fillId="5" borderId="0" xfId="0" applyFont="1" applyFill="1" applyBorder="1" applyProtection="1"/>
    <xf numFmtId="0" fontId="0" fillId="0" borderId="0" xfId="0" applyFont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13" fillId="4" borderId="0" xfId="11" applyFont="1" applyFill="1" applyBorder="1" applyProtection="1"/>
    <xf numFmtId="0" fontId="0" fillId="3" borderId="5" xfId="0" applyFill="1" applyBorder="1" applyProtection="1"/>
    <xf numFmtId="0" fontId="0" fillId="4" borderId="0" xfId="0" applyFill="1" applyBorder="1" applyProtection="1"/>
    <xf numFmtId="0" fontId="5" fillId="0" borderId="11" xfId="4" applyFill="1" applyBorder="1" applyAlignment="1" applyProtection="1">
      <alignment horizontal="right"/>
    </xf>
    <xf numFmtId="0" fontId="5" fillId="0" borderId="12" xfId="4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center" vertical="top" wrapText="1"/>
    </xf>
    <xf numFmtId="164" fontId="9" fillId="4" borderId="0" xfId="4" applyNumberFormat="1" applyFont="1" applyFill="1" applyBorder="1" applyAlignment="1" applyProtection="1">
      <alignment horizontal="right"/>
      <protection locked="0"/>
    </xf>
    <xf numFmtId="0" fontId="0" fillId="4" borderId="0" xfId="0" applyFill="1" applyProtection="1"/>
    <xf numFmtId="0" fontId="12" fillId="3" borderId="2" xfId="0" applyFont="1" applyFill="1" applyBorder="1" applyProtection="1"/>
    <xf numFmtId="0" fontId="0" fillId="0" borderId="0" xfId="0" applyFill="1" applyBorder="1" applyProtection="1"/>
    <xf numFmtId="0" fontId="5" fillId="0" borderId="0" xfId="4" applyFill="1" applyBorder="1" applyProtection="1"/>
    <xf numFmtId="0" fontId="0" fillId="5" borderId="8" xfId="0" applyFont="1" applyFill="1" applyBorder="1" applyProtection="1"/>
    <xf numFmtId="0" fontId="7" fillId="5" borderId="8" xfId="3" applyFill="1" applyBorder="1" applyProtection="1"/>
    <xf numFmtId="0" fontId="5" fillId="5" borderId="8" xfId="4" applyFill="1" applyBorder="1" applyProtection="1"/>
    <xf numFmtId="0" fontId="5" fillId="5" borderId="9" xfId="4" applyFill="1" applyBorder="1" applyProtection="1"/>
    <xf numFmtId="164" fontId="0" fillId="4" borderId="0" xfId="0" applyNumberFormat="1" applyFill="1" applyBorder="1" applyProtection="1"/>
    <xf numFmtId="0" fontId="11" fillId="3" borderId="0" xfId="11" applyFont="1" applyFill="1" applyBorder="1" applyProtection="1"/>
    <xf numFmtId="164" fontId="9" fillId="3" borderId="0" xfId="4" applyNumberFormat="1" applyFont="1" applyFill="1" applyBorder="1" applyAlignment="1" applyProtection="1">
      <alignment horizontal="right"/>
      <protection locked="0"/>
    </xf>
    <xf numFmtId="0" fontId="0" fillId="0" borderId="2" xfId="0" applyBorder="1" applyProtection="1"/>
    <xf numFmtId="0" fontId="0" fillId="0" borderId="5" xfId="0" applyBorder="1" applyProtection="1"/>
    <xf numFmtId="164" fontId="14" fillId="4" borderId="0" xfId="0" applyNumberFormat="1" applyFont="1" applyFill="1" applyBorder="1" applyProtection="1"/>
    <xf numFmtId="4" fontId="9" fillId="3" borderId="0" xfId="4" applyNumberFormat="1" applyFont="1" applyFill="1" applyBorder="1" applyAlignment="1" applyProtection="1">
      <alignment horizontal="right"/>
      <protection locked="0"/>
    </xf>
    <xf numFmtId="4" fontId="9" fillId="4" borderId="0" xfId="4" applyNumberFormat="1" applyFont="1" applyFill="1" applyBorder="1" applyAlignment="1" applyProtection="1">
      <alignment horizontal="right"/>
      <protection locked="0"/>
    </xf>
    <xf numFmtId="166" fontId="10" fillId="6" borderId="0" xfId="11" applyNumberFormat="1" applyFont="1" applyFill="1" applyBorder="1" applyProtection="1"/>
    <xf numFmtId="4" fontId="6" fillId="0" borderId="0" xfId="2" applyNumberFormat="1" applyFont="1" applyFill="1" applyBorder="1" applyAlignment="1" applyProtection="1">
      <alignment horizontal="left"/>
    </xf>
    <xf numFmtId="10" fontId="4" fillId="4" borderId="14" xfId="2" applyNumberFormat="1" applyBorder="1" applyProtection="1"/>
    <xf numFmtId="0" fontId="6" fillId="6" borderId="0" xfId="0" applyFont="1" applyFill="1" applyBorder="1" applyAlignment="1" applyProtection="1">
      <alignment horizontal="left"/>
    </xf>
    <xf numFmtId="2" fontId="10" fillId="6" borderId="0" xfId="0" applyNumberFormat="1" applyFont="1" applyFill="1" applyBorder="1" applyAlignment="1" applyProtection="1">
      <alignment horizontal="right"/>
    </xf>
    <xf numFmtId="167" fontId="10" fillId="6" borderId="0" xfId="0" applyNumberFormat="1" applyFont="1" applyFill="1" applyBorder="1" applyAlignment="1" applyProtection="1">
      <alignment horizontal="right"/>
    </xf>
    <xf numFmtId="166" fontId="4" fillId="4" borderId="14" xfId="2" applyNumberFormat="1" applyBorder="1" applyProtection="1"/>
    <xf numFmtId="4" fontId="10" fillId="6" borderId="0" xfId="11" applyNumberFormat="1" applyFont="1" applyFill="1" applyBorder="1" applyAlignment="1" applyProtection="1">
      <alignment horizontal="right"/>
    </xf>
    <xf numFmtId="0" fontId="0" fillId="6" borderId="0" xfId="0" applyFont="1" applyFill="1" applyProtection="1"/>
    <xf numFmtId="0" fontId="5" fillId="4" borderId="0" xfId="4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wrapText="1"/>
    </xf>
    <xf numFmtId="164" fontId="9" fillId="0" borderId="0" xfId="4" applyNumberFormat="1" applyFont="1" applyFill="1" applyBorder="1" applyAlignment="1" applyProtection="1">
      <alignment horizontal="right"/>
      <protection locked="0"/>
    </xf>
    <xf numFmtId="164" fontId="9" fillId="5" borderId="0" xfId="4" applyNumberFormat="1" applyFont="1" applyFill="1" applyBorder="1" applyAlignment="1" applyProtection="1">
      <alignment horizontal="right"/>
      <protection locked="0"/>
    </xf>
    <xf numFmtId="4" fontId="9" fillId="5" borderId="0" xfId="4" applyNumberFormat="1" applyFont="1" applyFill="1" applyBorder="1" applyAlignment="1" applyProtection="1">
      <alignment horizontal="right"/>
      <protection locked="0"/>
    </xf>
    <xf numFmtId="0" fontId="0" fillId="5" borderId="2" xfId="0" applyFill="1" applyBorder="1" applyProtection="1"/>
    <xf numFmtId="164" fontId="9" fillId="5" borderId="3" xfId="4" applyNumberFormat="1" applyFont="1" applyFill="1" applyBorder="1" applyAlignment="1" applyProtection="1">
      <alignment horizontal="right"/>
      <protection locked="0"/>
    </xf>
    <xf numFmtId="4" fontId="9" fillId="5" borderId="3" xfId="4" applyNumberFormat="1" applyFont="1" applyFill="1" applyBorder="1" applyAlignment="1" applyProtection="1">
      <alignment horizontal="right"/>
      <protection locked="0"/>
    </xf>
    <xf numFmtId="0" fontId="0" fillId="5" borderId="5" xfId="0" applyFill="1" applyBorder="1" applyProtection="1"/>
    <xf numFmtId="164" fontId="9" fillId="5" borderId="8" xfId="4" applyNumberFormat="1" applyFont="1" applyFill="1" applyBorder="1" applyAlignment="1" applyProtection="1">
      <alignment horizontal="right"/>
      <protection locked="0"/>
    </xf>
    <xf numFmtId="4" fontId="9" fillId="5" borderId="8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/>
    <xf numFmtId="4" fontId="9" fillId="0" borderId="0" xfId="0" applyNumberFormat="1" applyFont="1" applyProtection="1"/>
    <xf numFmtId="166" fontId="10" fillId="0" borderId="0" xfId="4" applyNumberFormat="1" applyFont="1" applyFill="1" applyBorder="1" applyAlignment="1" applyProtection="1">
      <alignment horizontal="right"/>
    </xf>
    <xf numFmtId="4" fontId="9" fillId="5" borderId="3" xfId="0" applyNumberFormat="1" applyFont="1" applyFill="1" applyBorder="1" applyProtection="1"/>
    <xf numFmtId="4" fontId="9" fillId="6" borderId="0" xfId="4" applyNumberFormat="1" applyFont="1" applyFill="1" applyBorder="1" applyAlignment="1" applyProtection="1">
      <alignment horizontal="right"/>
    </xf>
    <xf numFmtId="0" fontId="0" fillId="6" borderId="0" xfId="0" applyFill="1" applyProtection="1"/>
    <xf numFmtId="4" fontId="9" fillId="5" borderId="0" xfId="0" applyNumberFormat="1" applyFont="1" applyFill="1" applyBorder="1" applyProtection="1"/>
    <xf numFmtId="166" fontId="16" fillId="6" borderId="0" xfId="4" applyNumberFormat="1" applyFont="1" applyFill="1" applyBorder="1" applyAlignment="1" applyProtection="1">
      <alignment horizontal="right"/>
    </xf>
    <xf numFmtId="166" fontId="16" fillId="6" borderId="0" xfId="4" applyNumberFormat="1" applyFont="1" applyFill="1" applyBorder="1" applyAlignment="1" applyProtection="1">
      <alignment horizontal="left"/>
    </xf>
    <xf numFmtId="166" fontId="10" fillId="6" borderId="0" xfId="4" applyNumberFormat="1" applyFont="1" applyFill="1" applyBorder="1" applyAlignment="1" applyProtection="1">
      <alignment horizontal="right"/>
    </xf>
    <xf numFmtId="4" fontId="10" fillId="6" borderId="0" xfId="4" applyNumberFormat="1" applyFont="1" applyFill="1" applyBorder="1" applyAlignment="1" applyProtection="1">
      <alignment horizontal="left"/>
    </xf>
    <xf numFmtId="4" fontId="10" fillId="6" borderId="0" xfId="4" applyNumberFormat="1" applyFont="1" applyFill="1" applyBorder="1" applyAlignment="1" applyProtection="1">
      <alignment horizontal="right"/>
    </xf>
    <xf numFmtId="4" fontId="9" fillId="5" borderId="8" xfId="0" applyNumberFormat="1" applyFont="1" applyFill="1" applyBorder="1" applyProtection="1"/>
    <xf numFmtId="4" fontId="9" fillId="3" borderId="0" xfId="4" applyNumberFormat="1" applyFont="1" applyFill="1" applyBorder="1" applyAlignment="1" applyProtection="1">
      <alignment horizontal="right"/>
    </xf>
    <xf numFmtId="0" fontId="5" fillId="3" borderId="0" xfId="4" applyBorder="1" applyProtection="1"/>
    <xf numFmtId="0" fontId="3" fillId="3" borderId="0" xfId="8" applyBorder="1" applyProtection="1"/>
    <xf numFmtId="0" fontId="5" fillId="3" borderId="6" xfId="4" applyBorder="1" applyProtection="1"/>
    <xf numFmtId="4" fontId="9" fillId="4" borderId="0" xfId="4" applyNumberFormat="1" applyFont="1" applyFill="1" applyBorder="1" applyAlignment="1" applyProtection="1">
      <alignment horizontal="right"/>
    </xf>
    <xf numFmtId="0" fontId="7" fillId="3" borderId="0" xfId="3" applyBorder="1" applyProtection="1"/>
    <xf numFmtId="4" fontId="9" fillId="4" borderId="0" xfId="0" applyNumberFormat="1" applyFont="1" applyFill="1" applyProtection="1"/>
    <xf numFmtId="0" fontId="11" fillId="3" borderId="0" xfId="6" applyBorder="1" applyAlignment="1" applyProtection="1">
      <alignment horizontal="right"/>
    </xf>
    <xf numFmtId="0" fontId="13" fillId="4" borderId="13" xfId="11" applyFont="1" applyBorder="1" applyProtection="1"/>
    <xf numFmtId="0" fontId="8" fillId="3" borderId="0" xfId="9" applyBorder="1" applyProtection="1"/>
    <xf numFmtId="0" fontId="8" fillId="3" borderId="6" xfId="9" applyBorder="1" applyProtection="1"/>
    <xf numFmtId="0" fontId="6" fillId="4" borderId="0" xfId="11" applyBorder="1" applyProtection="1"/>
    <xf numFmtId="0" fontId="10" fillId="3" borderId="6" xfId="5" applyFont="1" applyFill="1" applyBorder="1" applyProtection="1"/>
    <xf numFmtId="0" fontId="8" fillId="3" borderId="8" xfId="9" applyBorder="1" applyProtection="1"/>
    <xf numFmtId="0" fontId="5" fillId="3" borderId="8" xfId="4" applyBorder="1" applyProtection="1"/>
    <xf numFmtId="0" fontId="8" fillId="3" borderId="9" xfId="9" applyBorder="1" applyProtection="1"/>
    <xf numFmtId="0" fontId="13" fillId="6" borderId="3" xfId="0" applyFont="1" applyFill="1" applyBorder="1" applyAlignment="1" applyProtection="1">
      <alignment horizontal="center" wrapText="1"/>
    </xf>
    <xf numFmtId="0" fontId="13" fillId="6" borderId="0" xfId="0" applyFont="1" applyFill="1" applyBorder="1" applyAlignment="1" applyProtection="1">
      <alignment horizontal="center" wrapText="1"/>
    </xf>
    <xf numFmtId="0" fontId="13" fillId="6" borderId="8" xfId="0" applyFont="1" applyFill="1" applyBorder="1" applyAlignment="1" applyProtection="1">
      <alignment horizontal="center" wrapText="1"/>
    </xf>
    <xf numFmtId="0" fontId="13" fillId="6" borderId="2" xfId="0" applyFont="1" applyFill="1" applyBorder="1" applyAlignment="1" applyProtection="1">
      <alignment horizontal="left"/>
    </xf>
    <xf numFmtId="0" fontId="0" fillId="6" borderId="3" xfId="0" applyFill="1" applyBorder="1" applyProtection="1"/>
    <xf numFmtId="164" fontId="9" fillId="6" borderId="3" xfId="4" applyNumberFormat="1" applyFont="1" applyFill="1" applyBorder="1" applyAlignment="1" applyProtection="1">
      <alignment horizontal="right"/>
      <protection locked="0"/>
    </xf>
    <xf numFmtId="164" fontId="6" fillId="6" borderId="3" xfId="4" applyNumberFormat="1" applyFont="1" applyFill="1" applyBorder="1" applyAlignment="1" applyProtection="1">
      <alignment horizontal="right"/>
    </xf>
    <xf numFmtId="4" fontId="6" fillId="6" borderId="3" xfId="4" applyNumberFormat="1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center" wrapText="1"/>
    </xf>
    <xf numFmtId="0" fontId="12" fillId="6" borderId="5" xfId="0" applyFont="1" applyFill="1" applyBorder="1" applyAlignment="1" applyProtection="1"/>
    <xf numFmtId="0" fontId="0" fillId="6" borderId="0" xfId="0" applyFill="1" applyBorder="1" applyProtection="1"/>
    <xf numFmtId="164" fontId="9" fillId="6" borderId="0" xfId="4" applyNumberFormat="1" applyFont="1" applyFill="1" applyBorder="1" applyAlignment="1" applyProtection="1">
      <alignment horizontal="right"/>
      <protection locked="0"/>
    </xf>
    <xf numFmtId="164" fontId="6" fillId="6" borderId="0" xfId="4" applyNumberFormat="1" applyFont="1" applyFill="1" applyBorder="1" applyAlignment="1" applyProtection="1">
      <alignment horizontal="right"/>
    </xf>
    <xf numFmtId="4" fontId="6" fillId="6" borderId="0" xfId="4" applyNumberFormat="1" applyFont="1" applyFill="1" applyBorder="1" applyAlignment="1" applyProtection="1">
      <alignment horizontal="right"/>
    </xf>
    <xf numFmtId="0" fontId="12" fillId="6" borderId="7" xfId="0" applyFont="1" applyFill="1" applyBorder="1" applyAlignment="1" applyProtection="1"/>
    <xf numFmtId="0" fontId="0" fillId="6" borderId="8" xfId="0" applyFill="1" applyBorder="1" applyProtection="1"/>
    <xf numFmtId="164" fontId="9" fillId="6" borderId="8" xfId="4" applyNumberFormat="1" applyFont="1" applyFill="1" applyBorder="1" applyAlignment="1" applyProtection="1">
      <alignment horizontal="right"/>
      <protection locked="0"/>
    </xf>
    <xf numFmtId="164" fontId="6" fillId="6" borderId="8" xfId="4" applyNumberFormat="1" applyFont="1" applyFill="1" applyBorder="1" applyAlignment="1" applyProtection="1">
      <alignment horizontal="right"/>
    </xf>
    <xf numFmtId="4" fontId="6" fillId="6" borderId="8" xfId="4" applyNumberFormat="1" applyFont="1" applyFill="1" applyBorder="1" applyAlignment="1" applyProtection="1">
      <alignment horizontal="right"/>
    </xf>
    <xf numFmtId="164" fontId="6" fillId="0" borderId="0" xfId="4" applyNumberFormat="1" applyFont="1" applyFill="1" applyBorder="1" applyAlignment="1" applyProtection="1">
      <alignment horizontal="right"/>
    </xf>
    <xf numFmtId="4" fontId="6" fillId="0" borderId="0" xfId="4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3" fillId="0" borderId="5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Protection="1"/>
    <xf numFmtId="165" fontId="9" fillId="4" borderId="0" xfId="7" applyNumberFormat="1" applyFill="1" applyBorder="1" applyProtection="1">
      <protection locked="0"/>
    </xf>
  </cellXfs>
  <cellStyles count="12">
    <cellStyle name="Background" xfId="4"/>
    <cellStyle name="Comment" xfId="5"/>
    <cellStyle name="Currency" xfId="10" builtinId="4" customBuiltin="1"/>
    <cellStyle name="Input" xfId="1" builtinId="20" hidden="1"/>
    <cellStyle name="Inputs" xfId="7"/>
    <cellStyle name="markets" xfId="9"/>
    <cellStyle name="Normal" xfId="0" builtinId="0"/>
    <cellStyle name="Question" xfId="3"/>
    <cellStyle name="Results" xfId="2"/>
    <cellStyle name="Subheadings" xfId="6"/>
    <cellStyle name="Tables" xfId="11"/>
    <cellStyle name="Titles" xfId="8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kets-internation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6"/>
  <sheetViews>
    <sheetView tabSelected="1" zoomScaleNormal="100" workbookViewId="0">
      <selection activeCell="I22" sqref="I22"/>
    </sheetView>
  </sheetViews>
  <sheetFormatPr defaultRowHeight="15" x14ac:dyDescent="0.25"/>
  <cols>
    <col min="1" max="1" width="3.85546875" style="4" customWidth="1"/>
    <col min="2" max="2" width="3.42578125" style="4" customWidth="1"/>
    <col min="3" max="3" width="15.5703125" style="4" customWidth="1"/>
    <col min="4" max="4" width="20.85546875" style="19" customWidth="1"/>
    <col min="5" max="5" width="19.7109375" style="35" customWidth="1"/>
    <col min="6" max="6" width="1.5703125" style="73" customWidth="1"/>
    <col min="7" max="7" width="3.42578125" style="4" customWidth="1"/>
    <col min="8" max="8" width="26.42578125" style="4" customWidth="1"/>
    <col min="9" max="9" width="24.7109375" style="4" customWidth="1"/>
    <col min="10" max="10" width="2.42578125" style="4" customWidth="1"/>
    <col min="11" max="11" width="44.7109375" style="4" customWidth="1"/>
    <col min="12" max="12" width="5.5703125" style="4" customWidth="1"/>
    <col min="13" max="13" width="20.7109375" style="65" customWidth="1"/>
    <col min="14" max="14" width="15.140625" style="60" customWidth="1"/>
    <col min="15" max="15" width="20.5703125" style="60" customWidth="1"/>
    <col min="16" max="16" width="16.85546875" style="61" bestFit="1" customWidth="1"/>
    <col min="17" max="16384" width="9.140625" style="4"/>
  </cols>
  <sheetData>
    <row r="1" spans="1:29" ht="15" customHeight="1" x14ac:dyDescent="0.25">
      <c r="B1" s="88" t="s">
        <v>27</v>
      </c>
      <c r="C1" s="89"/>
      <c r="D1" s="90"/>
      <c r="E1" s="90"/>
      <c r="F1" s="91"/>
      <c r="G1" s="90"/>
      <c r="H1" s="92"/>
      <c r="I1" s="85"/>
      <c r="J1" s="85"/>
      <c r="K1" s="85"/>
      <c r="L1" s="107"/>
      <c r="M1" s="46"/>
      <c r="N1" s="46"/>
      <c r="O1" s="93"/>
      <c r="P1" s="93"/>
      <c r="Q1" s="46"/>
      <c r="R1" s="46"/>
      <c r="S1" s="56"/>
      <c r="Z1" s="18"/>
      <c r="AA1" s="18"/>
      <c r="AB1" s="18"/>
      <c r="AC1" s="18"/>
    </row>
    <row r="2" spans="1:29" x14ac:dyDescent="0.25">
      <c r="A2" s="22"/>
      <c r="B2" s="94" t="s">
        <v>28</v>
      </c>
      <c r="C2" s="95"/>
      <c r="D2" s="96"/>
      <c r="E2" s="96"/>
      <c r="F2" s="97"/>
      <c r="G2" s="96"/>
      <c r="H2" s="98"/>
      <c r="I2" s="86"/>
      <c r="J2" s="86"/>
      <c r="K2" s="86"/>
      <c r="L2" s="107"/>
      <c r="M2" s="46"/>
      <c r="N2" s="46"/>
      <c r="O2" s="93"/>
      <c r="P2" s="93"/>
      <c r="Q2" s="46"/>
      <c r="R2" s="46"/>
      <c r="S2" s="56"/>
      <c r="Z2" s="18"/>
      <c r="AA2" s="18"/>
      <c r="AB2" s="18"/>
      <c r="AC2" s="18"/>
    </row>
    <row r="3" spans="1:29" x14ac:dyDescent="0.25">
      <c r="A3" s="22"/>
      <c r="B3" s="94" t="s">
        <v>29</v>
      </c>
      <c r="C3" s="95"/>
      <c r="D3" s="96"/>
      <c r="E3" s="96"/>
      <c r="F3" s="97"/>
      <c r="G3" s="96"/>
      <c r="H3" s="98"/>
      <c r="I3" s="86"/>
      <c r="J3" s="86"/>
      <c r="K3" s="86"/>
      <c r="L3" s="107"/>
      <c r="M3" s="46"/>
      <c r="N3" s="46"/>
      <c r="O3" s="93"/>
      <c r="P3" s="93"/>
      <c r="Q3" s="46"/>
      <c r="R3" s="46"/>
      <c r="S3" s="56"/>
      <c r="Z3" s="18"/>
      <c r="AA3" s="18"/>
      <c r="AB3" s="18"/>
      <c r="AC3" s="18"/>
    </row>
    <row r="4" spans="1:29" ht="15.75" thickBot="1" x14ac:dyDescent="0.3">
      <c r="A4" s="22"/>
      <c r="B4" s="99" t="s">
        <v>30</v>
      </c>
      <c r="C4" s="100"/>
      <c r="D4" s="101"/>
      <c r="E4" s="101"/>
      <c r="F4" s="102"/>
      <c r="G4" s="101"/>
      <c r="H4" s="103"/>
      <c r="I4" s="87"/>
      <c r="J4" s="87"/>
      <c r="K4" s="87"/>
      <c r="L4" s="107"/>
      <c r="M4" s="46"/>
      <c r="N4" s="46"/>
      <c r="O4" s="93"/>
      <c r="P4" s="93"/>
      <c r="Q4" s="46"/>
      <c r="R4" s="46"/>
      <c r="S4" s="56"/>
      <c r="Z4" s="18"/>
      <c r="AA4" s="18"/>
      <c r="AB4" s="18"/>
      <c r="AC4" s="18"/>
    </row>
    <row r="5" spans="1:29" ht="15.75" thickBot="1" x14ac:dyDescent="0.3">
      <c r="C5" s="56"/>
      <c r="D5" s="47"/>
      <c r="E5" s="47"/>
      <c r="F5" s="104"/>
      <c r="G5" s="47"/>
      <c r="H5" s="105"/>
      <c r="I5" s="57"/>
      <c r="M5" s="4"/>
      <c r="N5" s="22"/>
      <c r="O5" s="106"/>
      <c r="P5" s="58"/>
      <c r="Q5" s="58"/>
      <c r="R5" s="58"/>
      <c r="S5" s="58"/>
      <c r="T5" s="58"/>
    </row>
    <row r="6" spans="1:29" x14ac:dyDescent="0.25">
      <c r="B6" s="1" t="s">
        <v>1</v>
      </c>
      <c r="C6" s="50"/>
      <c r="D6" s="51"/>
      <c r="E6" s="52"/>
      <c r="F6" s="59"/>
      <c r="G6" s="5"/>
      <c r="H6" s="5"/>
      <c r="I6" s="5"/>
      <c r="J6" s="5"/>
      <c r="K6" s="6"/>
      <c r="L6" s="22"/>
      <c r="M6" s="39" t="s">
        <v>19</v>
      </c>
    </row>
    <row r="7" spans="1:29" x14ac:dyDescent="0.25">
      <c r="B7" s="2" t="s">
        <v>13</v>
      </c>
      <c r="C7" s="53"/>
      <c r="D7" s="48"/>
      <c r="E7" s="49"/>
      <c r="F7" s="62"/>
      <c r="G7" s="7"/>
      <c r="H7" s="7"/>
      <c r="I7" s="7"/>
      <c r="J7" s="7"/>
      <c r="K7" s="8"/>
      <c r="L7" s="22"/>
      <c r="M7" s="63" t="s">
        <v>22</v>
      </c>
      <c r="N7" s="64" t="s">
        <v>25</v>
      </c>
    </row>
    <row r="8" spans="1:29" x14ac:dyDescent="0.25">
      <c r="B8" s="2" t="s">
        <v>14</v>
      </c>
      <c r="C8" s="53"/>
      <c r="D8" s="48"/>
      <c r="E8" s="49"/>
      <c r="F8" s="62"/>
      <c r="G8" s="9"/>
      <c r="H8" s="7"/>
      <c r="I8" s="7"/>
      <c r="J8" s="7"/>
      <c r="K8" s="8"/>
      <c r="L8" s="22"/>
      <c r="N8" s="66" t="s">
        <v>23</v>
      </c>
      <c r="O8" s="67"/>
      <c r="P8" s="40">
        <f ca="1">SUM($N:$N)</f>
        <v>0</v>
      </c>
    </row>
    <row r="9" spans="1:29" x14ac:dyDescent="0.25">
      <c r="B9" s="2" t="s">
        <v>17</v>
      </c>
      <c r="C9" s="53"/>
      <c r="D9" s="48"/>
      <c r="E9" s="49"/>
      <c r="F9" s="62"/>
      <c r="G9" s="9"/>
      <c r="H9" s="7"/>
      <c r="I9" s="7"/>
      <c r="J9" s="7"/>
      <c r="K9" s="8"/>
      <c r="L9" s="22"/>
      <c r="N9" s="66"/>
      <c r="O9" s="67"/>
      <c r="P9" s="40"/>
    </row>
    <row r="10" spans="1:29" x14ac:dyDescent="0.25">
      <c r="B10" s="53" t="s">
        <v>31</v>
      </c>
      <c r="C10" s="53"/>
      <c r="D10" s="48"/>
      <c r="E10" s="49"/>
      <c r="F10" s="62"/>
      <c r="G10" s="9"/>
      <c r="H10" s="7"/>
      <c r="I10" s="7"/>
      <c r="J10" s="7"/>
      <c r="K10" s="8"/>
      <c r="L10" s="22"/>
      <c r="N10" s="66" t="s">
        <v>26</v>
      </c>
      <c r="O10" s="67"/>
      <c r="P10" s="41">
        <f ca="1">I15+0.00001</f>
        <v>4.4941418558723641E-2</v>
      </c>
    </row>
    <row r="11" spans="1:29" s="10" customFormat="1" ht="17.25" customHeight="1" thickBot="1" x14ac:dyDescent="0.4">
      <c r="A11" s="10" t="s">
        <v>2</v>
      </c>
      <c r="B11" s="3" t="s">
        <v>12</v>
      </c>
      <c r="C11" s="3"/>
      <c r="D11" s="54"/>
      <c r="E11" s="55"/>
      <c r="F11" s="68"/>
      <c r="G11" s="24"/>
      <c r="H11" s="25"/>
      <c r="I11" s="26"/>
      <c r="J11" s="26"/>
      <c r="K11" s="27"/>
      <c r="L11" s="23"/>
      <c r="M11" s="44"/>
      <c r="N11" s="66" t="s">
        <v>24</v>
      </c>
      <c r="O11" s="60"/>
      <c r="P11" s="40">
        <f ca="1">SUM($O:$O)</f>
        <v>-8.2829988502766128E-3</v>
      </c>
    </row>
    <row r="12" spans="1:29" ht="21" x14ac:dyDescent="0.35">
      <c r="B12" s="21"/>
      <c r="C12" s="29" t="s">
        <v>9</v>
      </c>
      <c r="D12" s="30"/>
      <c r="E12" s="34"/>
      <c r="F12" s="69"/>
      <c r="G12" s="70"/>
      <c r="H12" s="71" t="s">
        <v>7</v>
      </c>
      <c r="I12" s="70"/>
      <c r="J12" s="70"/>
      <c r="K12" s="72"/>
      <c r="L12" s="23"/>
      <c r="M12" s="67"/>
      <c r="N12" s="66" t="s">
        <v>20</v>
      </c>
      <c r="O12" s="67"/>
      <c r="P12" s="41">
        <f ca="1">(P8*P10-P11*I15)/(P8-P11)</f>
        <v>4.4931418558723638E-2</v>
      </c>
    </row>
    <row r="13" spans="1:29" ht="21" x14ac:dyDescent="0.35">
      <c r="A13" s="108"/>
      <c r="B13" s="14"/>
      <c r="C13" s="13" t="s">
        <v>32</v>
      </c>
      <c r="G13" s="70"/>
      <c r="H13" s="74" t="s">
        <v>8</v>
      </c>
      <c r="I13" s="70"/>
      <c r="J13" s="70"/>
      <c r="K13" s="72"/>
      <c r="L13" s="23"/>
      <c r="N13" s="66" t="s">
        <v>21</v>
      </c>
      <c r="O13" s="67"/>
      <c r="P13" s="41">
        <f ca="1">IF(OR(ISERROR(P12),P12&gt;10,P12&lt;=-1),0.001,P12)</f>
        <v>4.4931418558723638E-2</v>
      </c>
    </row>
    <row r="14" spans="1:29" ht="19.5" thickBot="1" x14ac:dyDescent="0.35">
      <c r="B14" s="14"/>
      <c r="C14" s="33" t="s">
        <v>18</v>
      </c>
      <c r="F14" s="75"/>
      <c r="G14" s="70"/>
      <c r="H14" s="70"/>
      <c r="I14" s="76" t="s">
        <v>16</v>
      </c>
      <c r="J14" s="70"/>
      <c r="K14" s="72"/>
      <c r="M14" s="36" t="str">
        <f>CONCATENATE("                 PV at ",TEXT(100*I22,"0.000"),"%")</f>
        <v xml:space="preserve">                 PV at 8.800%</v>
      </c>
      <c r="N14" s="43" t="str">
        <f ca="1">CONCATENATE("             PV at ",TEXT(100*I15,"0.0000"),"%")</f>
        <v xml:space="preserve">             PV at 4.4931%</v>
      </c>
      <c r="O14" s="43" t="str">
        <f ca="1">CONCATENATE("             PV at ",TEXT(100*P10,"0.0000"),"%")</f>
        <v xml:space="preserve">             PV at 4.4941%</v>
      </c>
    </row>
    <row r="15" spans="1:29" ht="15.75" thickBot="1" x14ac:dyDescent="0.3">
      <c r="B15" s="14"/>
      <c r="C15" s="28" t="s">
        <v>15</v>
      </c>
      <c r="D15" s="19">
        <v>40849</v>
      </c>
      <c r="E15" s="35">
        <v>-97</v>
      </c>
      <c r="G15" s="70"/>
      <c r="H15" s="77" t="s">
        <v>7</v>
      </c>
      <c r="I15" s="38">
        <f ca="1">P13</f>
        <v>4.4931418558723638E-2</v>
      </c>
      <c r="J15" s="70"/>
      <c r="K15" s="72"/>
      <c r="M15" s="65">
        <f t="shared" ref="M15:M32" si="0">IF(ISBLANK(E15),"",E15/(1+$I$22)^((D15-$D$15)/365))</f>
        <v>-97</v>
      </c>
      <c r="N15" s="67">
        <f t="shared" ref="N15:N32" ca="1" si="1">IF(ISBLANK(D15),"",E15/(1+$I$15)^((D15-$D$15)/365))</f>
        <v>-97</v>
      </c>
      <c r="O15" s="67">
        <f t="shared" ref="O15:O32" ca="1" si="2">IF(ISBLANK(D15),"",E15/(1+$P$10)^((D15-$D$15)/365))</f>
        <v>-97</v>
      </c>
    </row>
    <row r="16" spans="1:29" x14ac:dyDescent="0.25">
      <c r="B16" s="14"/>
      <c r="C16" s="15"/>
      <c r="D16" s="19">
        <v>40983</v>
      </c>
      <c r="E16" s="35">
        <v>5</v>
      </c>
      <c r="G16" s="70"/>
      <c r="H16" s="70"/>
      <c r="I16" s="70"/>
      <c r="J16" s="70"/>
      <c r="K16" s="72"/>
      <c r="M16" s="65">
        <f t="shared" si="0"/>
        <v>4.847553398608996</v>
      </c>
      <c r="N16" s="67">
        <f t="shared" ca="1" si="1"/>
        <v>4.9199697552002499</v>
      </c>
      <c r="O16" s="67">
        <f t="shared" ca="1" si="2"/>
        <v>4.9199524696289298</v>
      </c>
    </row>
    <row r="17" spans="2:15" x14ac:dyDescent="0.25">
      <c r="B17" s="14"/>
      <c r="C17" s="20"/>
      <c r="D17" s="19">
        <v>41503</v>
      </c>
      <c r="E17" s="35">
        <v>5</v>
      </c>
      <c r="F17" s="75"/>
      <c r="G17" s="70"/>
      <c r="H17" s="78"/>
      <c r="I17" s="78"/>
      <c r="J17" s="70"/>
      <c r="K17" s="79"/>
      <c r="M17" s="65">
        <f t="shared" si="0"/>
        <v>4.2987149875449591</v>
      </c>
      <c r="N17" s="67">
        <f t="shared" ca="1" si="1"/>
        <v>4.6213501213738368</v>
      </c>
      <c r="O17" s="67">
        <f t="shared" ca="1" si="2"/>
        <v>4.621270878509117</v>
      </c>
    </row>
    <row r="18" spans="2:15" ht="21" x14ac:dyDescent="0.35">
      <c r="B18" s="14"/>
      <c r="C18" s="20"/>
      <c r="D18" s="19">
        <v>42295</v>
      </c>
      <c r="E18" s="35">
        <v>5</v>
      </c>
      <c r="F18" s="75"/>
      <c r="G18" s="70"/>
      <c r="H18" s="71" t="s">
        <v>6</v>
      </c>
      <c r="I18" s="70"/>
      <c r="J18" s="70"/>
      <c r="K18" s="72"/>
      <c r="M18" s="65">
        <f t="shared" si="0"/>
        <v>3.5797976718477442</v>
      </c>
      <c r="N18" s="67">
        <f t="shared" ca="1" si="1"/>
        <v>4.2009836222368744</v>
      </c>
      <c r="O18" s="67">
        <f t="shared" ca="1" si="2"/>
        <v>4.2008243543130899</v>
      </c>
    </row>
    <row r="19" spans="2:15" ht="15.75" customHeight="1" x14ac:dyDescent="0.35">
      <c r="B19" s="14"/>
      <c r="C19" s="20"/>
      <c r="D19" s="19">
        <v>42390</v>
      </c>
      <c r="E19" s="35">
        <v>5</v>
      </c>
      <c r="F19" s="75"/>
      <c r="G19" s="70"/>
      <c r="H19" s="74" t="s">
        <v>10</v>
      </c>
      <c r="I19" s="70"/>
      <c r="J19" s="70"/>
      <c r="K19" s="72"/>
      <c r="M19" s="65">
        <f t="shared" si="0"/>
        <v>3.5020704223803887</v>
      </c>
      <c r="N19" s="67">
        <f t="shared" ca="1" si="1"/>
        <v>4.1532008490397132</v>
      </c>
      <c r="O19" s="67">
        <f t="shared" ca="1" si="2"/>
        <v>4.1530330482234037</v>
      </c>
    </row>
    <row r="20" spans="2:15" ht="16.5" customHeight="1" x14ac:dyDescent="0.35">
      <c r="B20" s="14"/>
      <c r="C20" s="15"/>
      <c r="D20" s="19">
        <v>43296</v>
      </c>
      <c r="E20" s="35">
        <v>5</v>
      </c>
      <c r="G20" s="70"/>
      <c r="H20" s="74" t="s">
        <v>11</v>
      </c>
      <c r="I20" s="70"/>
      <c r="J20" s="70"/>
      <c r="K20" s="72"/>
      <c r="M20" s="65">
        <f t="shared" si="0"/>
        <v>2.8405626814649798</v>
      </c>
      <c r="N20" s="67">
        <f t="shared" ca="1" si="1"/>
        <v>3.7239460855179858</v>
      </c>
      <c r="O20" s="67">
        <f t="shared" ca="1" si="2"/>
        <v>3.7237071720170523</v>
      </c>
    </row>
    <row r="21" spans="2:15" ht="18.75" x14ac:dyDescent="0.3">
      <c r="B21" s="14"/>
      <c r="C21" s="15"/>
      <c r="D21" s="19">
        <v>43741</v>
      </c>
      <c r="E21" s="35">
        <v>5</v>
      </c>
      <c r="G21" s="12"/>
      <c r="H21" s="70"/>
      <c r="I21" s="76" t="s">
        <v>5</v>
      </c>
      <c r="J21" s="70"/>
      <c r="K21" s="72"/>
      <c r="M21" s="65">
        <f t="shared" si="0"/>
        <v>2.5629902742733059</v>
      </c>
      <c r="N21" s="67">
        <f t="shared" ca="1" si="1"/>
        <v>3.5296526788604896</v>
      </c>
      <c r="O21" s="67">
        <f t="shared" ca="1" si="2"/>
        <v>3.5293850511579978</v>
      </c>
    </row>
    <row r="22" spans="2:15" x14ac:dyDescent="0.25">
      <c r="B22" s="14"/>
      <c r="C22" s="15"/>
      <c r="D22" s="19">
        <v>43878</v>
      </c>
      <c r="E22" s="35">
        <v>5</v>
      </c>
      <c r="G22" s="70"/>
      <c r="H22" s="80" t="s">
        <v>4</v>
      </c>
      <c r="I22" s="109">
        <v>8.8000560000000005E-2</v>
      </c>
      <c r="J22" s="70"/>
      <c r="K22" s="81" t="s">
        <v>3</v>
      </c>
      <c r="M22" s="65">
        <f t="shared" si="0"/>
        <v>2.4831244967062869</v>
      </c>
      <c r="N22" s="67">
        <f t="shared" ca="1" si="1"/>
        <v>3.4719024575800526</v>
      </c>
      <c r="O22" s="67">
        <f t="shared" ca="1" si="2"/>
        <v>3.4716267385047597</v>
      </c>
    </row>
    <row r="23" spans="2:15" ht="19.5" thickBot="1" x14ac:dyDescent="0.35">
      <c r="B23" s="14"/>
      <c r="C23" s="15"/>
      <c r="D23" s="19">
        <v>44391</v>
      </c>
      <c r="E23" s="35">
        <v>5</v>
      </c>
      <c r="G23" s="12"/>
      <c r="H23" s="70"/>
      <c r="I23" s="76" t="s">
        <v>16</v>
      </c>
      <c r="J23" s="70"/>
      <c r="K23" s="72"/>
      <c r="M23" s="65">
        <f t="shared" si="0"/>
        <v>2.2055505723497322</v>
      </c>
      <c r="N23" s="67">
        <f t="shared" ca="1" si="1"/>
        <v>3.2639238823384153</v>
      </c>
      <c r="O23" s="67">
        <f t="shared" ca="1" si="2"/>
        <v>3.2636207825152872</v>
      </c>
    </row>
    <row r="24" spans="2:15" ht="15.75" thickBot="1" x14ac:dyDescent="0.3">
      <c r="B24" s="14"/>
      <c r="C24" s="15"/>
      <c r="D24" s="19">
        <v>44817</v>
      </c>
      <c r="E24" s="35">
        <v>105</v>
      </c>
      <c r="G24" s="12"/>
      <c r="H24" s="77" t="str">
        <f>CONCATENATE("NPV at ",TEXT(D15,"d mmmm yyyy"))</f>
        <v>NPV at 2 November 2011</v>
      </c>
      <c r="I24" s="42">
        <f>SUM($M:$M)-SUM(M6:M14)</f>
        <v>-28.705127187296036</v>
      </c>
      <c r="J24" s="70"/>
      <c r="K24" s="72"/>
      <c r="M24" s="65">
        <f t="shared" si="0"/>
        <v>41.974508307527593</v>
      </c>
      <c r="N24" s="67">
        <f t="shared" ca="1" si="1"/>
        <v>65.115070547852383</v>
      </c>
      <c r="O24" s="67">
        <f t="shared" ca="1" si="2"/>
        <v>65.108296506280084</v>
      </c>
    </row>
    <row r="25" spans="2:15" x14ac:dyDescent="0.25">
      <c r="B25" s="14"/>
      <c r="C25" s="15"/>
      <c r="G25" s="12"/>
      <c r="H25" s="70"/>
      <c r="I25" s="70"/>
      <c r="J25" s="70"/>
      <c r="K25" s="72"/>
      <c r="M25" s="65" t="str">
        <f t="shared" si="0"/>
        <v/>
      </c>
      <c r="N25" s="67" t="str">
        <f t="shared" si="1"/>
        <v/>
      </c>
      <c r="O25" s="67" t="str">
        <f t="shared" si="2"/>
        <v/>
      </c>
    </row>
    <row r="26" spans="2:15" ht="15.75" thickBot="1" x14ac:dyDescent="0.3">
      <c r="B26" s="14"/>
      <c r="C26" s="15"/>
      <c r="G26" s="12"/>
      <c r="H26" s="82" t="s">
        <v>0</v>
      </c>
      <c r="I26" s="82"/>
      <c r="J26" s="83"/>
      <c r="K26" s="84"/>
      <c r="M26" s="65" t="str">
        <f t="shared" si="0"/>
        <v/>
      </c>
      <c r="N26" s="67" t="str">
        <f t="shared" si="1"/>
        <v/>
      </c>
      <c r="O26" s="67" t="str">
        <f t="shared" si="2"/>
        <v/>
      </c>
    </row>
    <row r="27" spans="2:15" x14ac:dyDescent="0.25">
      <c r="B27" s="14"/>
      <c r="C27" s="15"/>
      <c r="G27" s="12"/>
      <c r="H27" s="31"/>
      <c r="M27" s="65" t="str">
        <f t="shared" si="0"/>
        <v/>
      </c>
      <c r="N27" s="67" t="str">
        <f t="shared" si="1"/>
        <v/>
      </c>
      <c r="O27" s="67" t="str">
        <f t="shared" si="2"/>
        <v/>
      </c>
    </row>
    <row r="28" spans="2:15" x14ac:dyDescent="0.25">
      <c r="B28" s="14"/>
      <c r="C28" s="15"/>
      <c r="G28" s="12"/>
      <c r="H28" s="32"/>
      <c r="I28" s="22"/>
      <c r="J28" s="22"/>
      <c r="K28" s="22"/>
      <c r="M28" s="65" t="str">
        <f t="shared" si="0"/>
        <v/>
      </c>
      <c r="N28" s="67" t="str">
        <f t="shared" si="1"/>
        <v/>
      </c>
      <c r="O28" s="67" t="str">
        <f t="shared" si="2"/>
        <v/>
      </c>
    </row>
    <row r="29" spans="2:15" x14ac:dyDescent="0.25">
      <c r="B29" s="14"/>
      <c r="C29" s="15"/>
      <c r="G29" s="12"/>
      <c r="H29" s="32"/>
      <c r="I29" s="22"/>
      <c r="J29" s="22"/>
      <c r="K29" s="22"/>
      <c r="M29" s="65" t="str">
        <f t="shared" si="0"/>
        <v/>
      </c>
      <c r="N29" s="67" t="str">
        <f t="shared" si="1"/>
        <v/>
      </c>
      <c r="O29" s="67" t="str">
        <f t="shared" si="2"/>
        <v/>
      </c>
    </row>
    <row r="30" spans="2:15" x14ac:dyDescent="0.25">
      <c r="B30" s="14"/>
      <c r="C30" s="15"/>
      <c r="G30" s="12"/>
      <c r="H30" s="32"/>
      <c r="I30" s="22"/>
      <c r="J30" s="22"/>
      <c r="K30" s="22"/>
      <c r="M30" s="65" t="str">
        <f t="shared" si="0"/>
        <v/>
      </c>
      <c r="N30" s="67" t="str">
        <f t="shared" si="1"/>
        <v/>
      </c>
      <c r="O30" s="67" t="str">
        <f t="shared" si="2"/>
        <v/>
      </c>
    </row>
    <row r="31" spans="2:15" x14ac:dyDescent="0.25">
      <c r="B31" s="14"/>
      <c r="C31" s="15"/>
      <c r="G31" s="12"/>
      <c r="H31" s="32"/>
      <c r="I31" s="22"/>
      <c r="J31" s="22"/>
      <c r="K31" s="22"/>
      <c r="M31" s="65" t="str">
        <f t="shared" si="0"/>
        <v/>
      </c>
      <c r="N31" s="67" t="str">
        <f t="shared" si="1"/>
        <v/>
      </c>
      <c r="O31" s="67" t="str">
        <f t="shared" si="2"/>
        <v/>
      </c>
    </row>
    <row r="32" spans="2:15" x14ac:dyDescent="0.25">
      <c r="B32" s="14"/>
      <c r="C32" s="15"/>
      <c r="G32" s="11"/>
      <c r="I32" s="22"/>
      <c r="J32" s="22"/>
      <c r="K32" s="22"/>
      <c r="M32" s="65" t="str">
        <f t="shared" si="0"/>
        <v/>
      </c>
      <c r="N32" s="67" t="str">
        <f t="shared" si="1"/>
        <v/>
      </c>
      <c r="O32" s="67" t="str">
        <f t="shared" si="2"/>
        <v/>
      </c>
    </row>
    <row r="33" spans="2:11" x14ac:dyDescent="0.25">
      <c r="B33" s="14"/>
      <c r="C33" s="15"/>
      <c r="G33" s="11"/>
      <c r="I33" s="22"/>
      <c r="J33" s="22"/>
      <c r="K33" s="22"/>
    </row>
    <row r="34" spans="2:11" x14ac:dyDescent="0.25">
      <c r="B34" s="14"/>
      <c r="C34" s="15"/>
      <c r="G34" s="11"/>
      <c r="I34" s="37"/>
      <c r="J34" s="22"/>
      <c r="K34" s="22"/>
    </row>
    <row r="35" spans="2:11" x14ac:dyDescent="0.25">
      <c r="B35" s="14"/>
      <c r="C35" s="15"/>
      <c r="G35" s="11"/>
      <c r="I35" s="22"/>
      <c r="J35" s="22"/>
      <c r="K35" s="22"/>
    </row>
    <row r="36" spans="2:11" x14ac:dyDescent="0.25">
      <c r="B36" s="14"/>
      <c r="C36" s="15"/>
      <c r="G36" s="11"/>
      <c r="I36" s="22"/>
      <c r="J36" s="22"/>
      <c r="K36" s="22"/>
    </row>
    <row r="37" spans="2:11" x14ac:dyDescent="0.25">
      <c r="B37" s="14"/>
      <c r="C37" s="15"/>
      <c r="G37" s="11"/>
    </row>
    <row r="38" spans="2:11" x14ac:dyDescent="0.25">
      <c r="B38" s="14"/>
      <c r="C38" s="15"/>
      <c r="G38" s="11"/>
    </row>
    <row r="39" spans="2:11" x14ac:dyDescent="0.25">
      <c r="B39" s="14"/>
      <c r="C39" s="15"/>
      <c r="G39" s="11"/>
    </row>
    <row r="40" spans="2:11" x14ac:dyDescent="0.25">
      <c r="B40" s="14"/>
      <c r="C40" s="15"/>
      <c r="G40" s="11"/>
    </row>
    <row r="41" spans="2:11" x14ac:dyDescent="0.25">
      <c r="B41" s="14"/>
      <c r="C41" s="15"/>
      <c r="G41" s="11"/>
    </row>
    <row r="42" spans="2:11" x14ac:dyDescent="0.25">
      <c r="B42" s="14"/>
      <c r="C42" s="15"/>
      <c r="G42" s="11"/>
    </row>
    <row r="43" spans="2:11" x14ac:dyDescent="0.25">
      <c r="B43" s="14"/>
      <c r="C43" s="15"/>
      <c r="G43" s="11"/>
    </row>
    <row r="44" spans="2:11" x14ac:dyDescent="0.25">
      <c r="B44" s="14"/>
      <c r="C44" s="15"/>
      <c r="G44" s="11"/>
    </row>
    <row r="45" spans="2:11" x14ac:dyDescent="0.25">
      <c r="B45" s="14"/>
      <c r="C45" s="15"/>
      <c r="G45" s="11"/>
    </row>
    <row r="46" spans="2:11" x14ac:dyDescent="0.25">
      <c r="B46" s="14"/>
      <c r="C46" s="15"/>
      <c r="G46" s="11"/>
    </row>
    <row r="47" spans="2:11" x14ac:dyDescent="0.25">
      <c r="B47" s="14"/>
      <c r="C47" s="15"/>
      <c r="G47" s="11"/>
    </row>
    <row r="48" spans="2:11" x14ac:dyDescent="0.25">
      <c r="B48" s="14"/>
      <c r="C48" s="15"/>
      <c r="G48" s="11"/>
    </row>
    <row r="49" spans="2:7" x14ac:dyDescent="0.25">
      <c r="B49" s="14"/>
      <c r="C49" s="15"/>
      <c r="G49" s="11"/>
    </row>
    <row r="50" spans="2:7" x14ac:dyDescent="0.25">
      <c r="B50" s="14"/>
      <c r="C50" s="15"/>
      <c r="G50" s="11"/>
    </row>
    <row r="51" spans="2:7" x14ac:dyDescent="0.25">
      <c r="B51" s="14"/>
      <c r="C51" s="15"/>
      <c r="G51" s="11"/>
    </row>
    <row r="52" spans="2:7" x14ac:dyDescent="0.25">
      <c r="B52" s="14"/>
      <c r="C52" s="15"/>
      <c r="G52" s="11"/>
    </row>
    <row r="53" spans="2:7" x14ac:dyDescent="0.25">
      <c r="B53" s="14"/>
      <c r="C53" s="15"/>
      <c r="G53" s="11"/>
    </row>
    <row r="54" spans="2:7" x14ac:dyDescent="0.25">
      <c r="B54" s="14"/>
      <c r="C54" s="15"/>
      <c r="G54" s="11"/>
    </row>
    <row r="55" spans="2:7" x14ac:dyDescent="0.25">
      <c r="B55" s="14"/>
      <c r="C55" s="15"/>
      <c r="G55" s="11"/>
    </row>
    <row r="56" spans="2:7" x14ac:dyDescent="0.25">
      <c r="B56" s="14"/>
      <c r="C56" s="15"/>
      <c r="G56" s="11"/>
    </row>
    <row r="57" spans="2:7" x14ac:dyDescent="0.25">
      <c r="B57" s="14"/>
      <c r="C57" s="15"/>
      <c r="G57" s="11"/>
    </row>
    <row r="58" spans="2:7" x14ac:dyDescent="0.25">
      <c r="B58" s="14"/>
      <c r="C58" s="15"/>
      <c r="G58" s="11"/>
    </row>
    <row r="59" spans="2:7" x14ac:dyDescent="0.25">
      <c r="B59" s="14"/>
      <c r="C59" s="15"/>
      <c r="G59" s="11"/>
    </row>
    <row r="60" spans="2:7" x14ac:dyDescent="0.25">
      <c r="B60" s="14"/>
      <c r="C60" s="15"/>
      <c r="G60" s="11"/>
    </row>
    <row r="61" spans="2:7" x14ac:dyDescent="0.25">
      <c r="B61" s="14"/>
      <c r="C61" s="15"/>
      <c r="G61" s="11"/>
    </row>
    <row r="62" spans="2:7" x14ac:dyDescent="0.25">
      <c r="B62" s="16"/>
      <c r="C62" s="45"/>
      <c r="G62" s="17"/>
    </row>
    <row r="63" spans="2:7" x14ac:dyDescent="0.25">
      <c r="B63" s="16"/>
      <c r="C63" s="45"/>
      <c r="G63" s="17"/>
    </row>
    <row r="64" spans="2:7" x14ac:dyDescent="0.25">
      <c r="B64" s="16"/>
      <c r="C64" s="45"/>
      <c r="G64" s="17"/>
    </row>
    <row r="65" spans="2:7" x14ac:dyDescent="0.25">
      <c r="B65" s="16"/>
      <c r="C65" s="45"/>
      <c r="G65" s="17"/>
    </row>
    <row r="66" spans="2:7" x14ac:dyDescent="0.25">
      <c r="B66" s="16"/>
      <c r="C66" s="45"/>
      <c r="G66" s="17"/>
    </row>
    <row r="67" spans="2:7" x14ac:dyDescent="0.25">
      <c r="B67" s="16"/>
      <c r="C67" s="45"/>
      <c r="G67" s="17"/>
    </row>
    <row r="68" spans="2:7" x14ac:dyDescent="0.25">
      <c r="B68" s="16"/>
      <c r="C68" s="45"/>
      <c r="G68" s="17"/>
    </row>
    <row r="69" spans="2:7" x14ac:dyDescent="0.25">
      <c r="B69" s="16"/>
      <c r="C69" s="45"/>
      <c r="G69" s="17"/>
    </row>
    <row r="70" spans="2:7" x14ac:dyDescent="0.25">
      <c r="B70" s="16"/>
      <c r="C70" s="45"/>
      <c r="G70" s="17"/>
    </row>
    <row r="71" spans="2:7" x14ac:dyDescent="0.25">
      <c r="B71" s="16"/>
      <c r="C71" s="45"/>
      <c r="G71" s="17"/>
    </row>
    <row r="72" spans="2:7" x14ac:dyDescent="0.25">
      <c r="B72" s="16"/>
      <c r="C72" s="45"/>
      <c r="G72" s="17"/>
    </row>
    <row r="73" spans="2:7" x14ac:dyDescent="0.25">
      <c r="B73" s="16"/>
      <c r="C73" s="45"/>
      <c r="G73" s="17"/>
    </row>
    <row r="74" spans="2:7" x14ac:dyDescent="0.25">
      <c r="B74" s="16"/>
      <c r="C74" s="45"/>
      <c r="G74" s="17"/>
    </row>
    <row r="75" spans="2:7" x14ac:dyDescent="0.25">
      <c r="B75" s="16"/>
      <c r="C75" s="45"/>
      <c r="G75" s="17"/>
    </row>
    <row r="76" spans="2:7" x14ac:dyDescent="0.25">
      <c r="B76" s="16"/>
      <c r="C76" s="45"/>
      <c r="G76" s="17"/>
    </row>
  </sheetData>
  <sheetProtection sheet="1" objects="1" scenarios="1" selectLockedCells="1"/>
  <hyperlinks>
    <hyperlink ref="H26" r:id="rId1" display="www.markets-international.com"/>
  </hyperlinks>
  <printOptions horizontalCentered="1"/>
  <pageMargins left="0" right="0" top="0" bottom="0" header="0" footer="0"/>
  <pageSetup paperSize="9" scale="6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2011-12-08T10:13:03Z</cp:lastPrinted>
  <dcterms:created xsi:type="dcterms:W3CDTF">2011-01-13T14:26:35Z</dcterms:created>
  <dcterms:modified xsi:type="dcterms:W3CDTF">2011-12-09T13:07:48Z</dcterms:modified>
</cp:coreProperties>
</file>